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Balance General/Diciembre/"/>
    </mc:Choice>
  </mc:AlternateContent>
  <xr:revisionPtr revIDLastSave="10" documentId="13_ncr:1_{35061017-664E-4748-B8C5-BC9E69034E61}" xr6:coauthVersionLast="47" xr6:coauthVersionMax="47" xr10:uidLastSave="{5F16D2F8-EA5C-4697-B29F-316F1D459A18}"/>
  <bookViews>
    <workbookView xWindow="-120" yWindow="-120" windowWidth="29040" windowHeight="15720" activeTab="1" xr2:uid="{814A4E50-A28B-4E5A-A727-7DD90014177B}"/>
  </bookViews>
  <sheets>
    <sheet name="ERF SRS" sheetId="1" r:id="rId1"/>
    <sheet name="ESP SNS" sheetId="2" r:id="rId2"/>
  </sheets>
  <externalReferences>
    <externalReference r:id="rId3"/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1" i="2" l="1"/>
  <c r="F66" i="2" s="1"/>
  <c r="H58" i="2"/>
  <c r="H68" i="2" s="1"/>
  <c r="F51" i="2"/>
  <c r="F57" i="2" s="1"/>
  <c r="H48" i="2"/>
  <c r="F40" i="2"/>
  <c r="F48" i="2" s="1"/>
  <c r="H33" i="2"/>
  <c r="H35" i="2" s="1"/>
  <c r="F30" i="2"/>
  <c r="F33" i="2" s="1"/>
  <c r="H23" i="2"/>
  <c r="F20" i="2"/>
  <c r="F19" i="2"/>
  <c r="F16" i="2"/>
  <c r="H13" i="2"/>
  <c r="H39" i="1"/>
  <c r="F39" i="1"/>
  <c r="H27" i="1"/>
  <c r="H28" i="1" s="1"/>
  <c r="F27" i="1"/>
  <c r="F26" i="1"/>
  <c r="F24" i="1"/>
  <c r="F23" i="1"/>
  <c r="F21" i="1"/>
  <c r="H18" i="1"/>
  <c r="F16" i="1"/>
  <c r="F18" i="1" s="1"/>
  <c r="H12" i="1"/>
  <c r="F58" i="2" l="1"/>
  <c r="F68" i="2" s="1"/>
  <c r="F28" i="1"/>
  <c r="F34" i="1" s="1"/>
  <c r="F23" i="2"/>
  <c r="F35" i="2" s="1"/>
  <c r="J68" i="2" s="1"/>
  <c r="H34" i="1"/>
</calcChain>
</file>

<file path=xl/sharedStrings.xml><?xml version="1.0" encoding="utf-8"?>
<sst xmlns="http://schemas.openxmlformats.org/spreadsheetml/2006/main" count="141" uniqueCount="130">
  <si>
    <t xml:space="preserve">HOSP. GNRAL DE ESPECIALIDAD DR, MARIO TOLENTINO DIPP </t>
  </si>
  <si>
    <t>Estado de Rendimiento Financiero</t>
  </si>
  <si>
    <t>Del ejercicio terminado Al 31 de Diciembre 2025</t>
  </si>
  <si>
    <t>(Valores en RD$)</t>
  </si>
  <si>
    <t>Ingresos (Nota 17)</t>
  </si>
  <si>
    <t>0035</t>
  </si>
  <si>
    <t xml:space="preserve">Impuestos </t>
  </si>
  <si>
    <t>0036</t>
  </si>
  <si>
    <t>Ingresos por transacciones con contraprestación</t>
  </si>
  <si>
    <t>0037</t>
  </si>
  <si>
    <t>Transferencias</t>
  </si>
  <si>
    <t>0038</t>
  </si>
  <si>
    <t>Recargos, multas y otros ingresos</t>
  </si>
  <si>
    <t>Total ingresos</t>
  </si>
  <si>
    <t xml:space="preserve"> </t>
  </si>
  <si>
    <t>Gastos (Notas 18, 19, 20, 21 y 22)</t>
  </si>
  <si>
    <t>0039</t>
  </si>
  <si>
    <t>Sueldos, salarios y beneficios a empleados</t>
  </si>
  <si>
    <t>0040</t>
  </si>
  <si>
    <t>Subvenciones y otros pagos por transferencias</t>
  </si>
  <si>
    <t>0041</t>
  </si>
  <si>
    <t>Suministros y materiales para consumo</t>
  </si>
  <si>
    <t>0042</t>
  </si>
  <si>
    <t>Gasto de depreciación y amortización</t>
  </si>
  <si>
    <t>0043</t>
  </si>
  <si>
    <t>Deterioro del valor de propiedad, planta y equipo</t>
  </si>
  <si>
    <t>0044</t>
  </si>
  <si>
    <t>Otros gastos(Servicios no Personales)</t>
  </si>
  <si>
    <t>0045</t>
  </si>
  <si>
    <t>Gastos financieros</t>
  </si>
  <si>
    <t>Total gastos</t>
  </si>
  <si>
    <t>0046</t>
  </si>
  <si>
    <t>Ganancia (pérdida) por diferencia cambiaria</t>
  </si>
  <si>
    <t>0047</t>
  </si>
  <si>
    <t xml:space="preserve">Participación en resultado de asociadas </t>
  </si>
  <si>
    <t>Resultados positivos (ahorro) / negativo (desahorro)</t>
  </si>
  <si>
    <t>Atribuible a:</t>
  </si>
  <si>
    <t>0048</t>
  </si>
  <si>
    <t>Propietarios de la entidad controladora</t>
  </si>
  <si>
    <t>0049</t>
  </si>
  <si>
    <t xml:space="preserve">Intereses minoritarios </t>
  </si>
  <si>
    <t>Estado de Situación Financiera</t>
  </si>
  <si>
    <t>Del ejercicio terminado al 31  de Diciembre 2025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</si>
  <si>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</si>
  <si>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</si>
  <si>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</si>
  <si>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</si>
  <si>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</si>
  <si>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</si>
  <si>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</si>
  <si>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</si>
  <si>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</si>
  <si>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</si>
  <si>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</si>
  <si>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</si>
  <si>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</si>
  <si>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</si>
  <si>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 12)</t>
  </si>
  <si>
    <t>0007</t>
  </si>
  <si>
    <t>Otros activos corrientes (Nota 13)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</si>
  <si>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</si>
  <si>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</si>
  <si>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</si>
  <si>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</si>
  <si>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</si>
  <si>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</si>
  <si>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</si>
  <si>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</si>
  <si>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</si>
  <si>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</si>
  <si>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</si>
  <si>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</si>
  <si>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</si>
  <si>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</si>
  <si>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</si>
  <si>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20) </t>
  </si>
  <si>
    <t>Total activos no corrientes</t>
  </si>
  <si>
    <t>Total activos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</si>
  <si>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</si>
  <si>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</si>
  <si>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</si>
  <si>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</si>
  <si>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</si>
  <si>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</si>
  <si>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</si>
  <si>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</si>
  <si>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</si>
  <si>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</si>
  <si>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</si>
  <si>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</si>
  <si>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</si>
  <si>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</si>
  <si>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</si>
  <si>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</si>
  <si>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</si>
  <si>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</si>
  <si>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</si>
  <si>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29)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</si>
  <si>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</si>
  <si>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</si>
  <si>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</si>
  <si>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</si>
  <si>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</si>
  <si>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</si>
  <si>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</si>
  <si>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</si>
  <si>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</si>
  <si>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</si>
  <si>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</si>
  <si>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</si>
  <si>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</si>
  <si>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</si>
  <si>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</si>
  <si>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</si>
  <si>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</si>
  <si>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</si>
  <si>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</si>
  <si>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</si>
  <si>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</si>
  <si>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</si>
  <si>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</si>
  <si>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</si>
  <si>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</si>
  <si>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</si>
  <si>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</si>
  <si>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</si>
  <si>
    <t>Licda. Veronica pastranos</t>
  </si>
  <si>
    <t>Kelvin modesto Segura Herasme</t>
  </si>
  <si>
    <t>Encargado de Contabilidad</t>
  </si>
  <si>
    <t>Director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</si>
</sst>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 Light"/>
      <family val="2"/>
      <scheme val="major"/>
    </font>
    <font>
      <b/>
      <sz val="14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name val="Calibri"/>
      <family val="2"/>
      <scheme val="minor"/>
    </font>
    <font>
      <sz val="10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4">
    <xf numFmtId="0" fontId="0" fillId="0" borderId="0"/>
    <xf numFmtId="0" fontId="12" fillId="0" borderId="0"/>
    <xf numFmtId="43" fontId="12" fillId="0" borderId="0" applyFont="0" applyFill="0" applyBorder="0" applyAlignment="0" applyProtection="0"/>
    <xf numFmtId="0" fontId="13" fillId="0" borderId="0"/>
  </cellStyleXfs>
  <cellXfs count="50">
    <xf numFmtId="0" fontId="0" fillId="0" borderId="0" xfId="0"/>
    <xf numFmtId="49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49" fontId="0" fillId="2" borderId="0" xfId="0" applyNumberForma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justify" vertical="center"/>
    </xf>
    <xf numFmtId="39" fontId="7" fillId="2" borderId="0" xfId="0" applyNumberFormat="1" applyFont="1" applyFill="1" applyAlignment="1">
      <alignment vertical="center"/>
    </xf>
    <xf numFmtId="39" fontId="1" fillId="2" borderId="0" xfId="0" applyNumberFormat="1" applyFont="1" applyFill="1" applyAlignment="1">
      <alignment vertical="center"/>
    </xf>
    <xf numFmtId="41" fontId="1" fillId="0" borderId="0" xfId="0" applyNumberFormat="1" applyFont="1" applyAlignment="1">
      <alignment vertical="center"/>
    </xf>
    <xf numFmtId="41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horizontal="left" vertical="center"/>
    </xf>
    <xf numFmtId="41" fontId="1" fillId="2" borderId="1" xfId="0" applyNumberFormat="1" applyFont="1" applyFill="1" applyBorder="1" applyAlignment="1">
      <alignment vertical="center"/>
    </xf>
    <xf numFmtId="41" fontId="7" fillId="2" borderId="1" xfId="0" applyNumberFormat="1" applyFont="1" applyFill="1" applyBorder="1" applyAlignment="1">
      <alignment vertical="center"/>
    </xf>
    <xf numFmtId="37" fontId="1" fillId="0" borderId="0" xfId="0" applyNumberFormat="1" applyFont="1" applyAlignment="1">
      <alignment vertical="center"/>
    </xf>
    <xf numFmtId="37" fontId="0" fillId="0" borderId="0" xfId="0" applyNumberFormat="1" applyAlignment="1">
      <alignment vertical="center"/>
    </xf>
    <xf numFmtId="0" fontId="1" fillId="2" borderId="0" xfId="0" applyFont="1" applyFill="1" applyAlignment="1">
      <alignment horizontal="left" vertical="center"/>
    </xf>
    <xf numFmtId="41" fontId="7" fillId="2" borderId="2" xfId="0" applyNumberFormat="1" applyFont="1" applyFill="1" applyBorder="1" applyAlignment="1">
      <alignment vertical="center"/>
    </xf>
    <xf numFmtId="41" fontId="8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vertical="center"/>
    </xf>
    <xf numFmtId="1" fontId="6" fillId="2" borderId="0" xfId="0" applyNumberFormat="1" applyFont="1" applyFill="1" applyAlignment="1">
      <alignment horizontal="center" vertical="center"/>
    </xf>
    <xf numFmtId="49" fontId="0" fillId="0" borderId="0" xfId="0" applyNumberFormat="1"/>
    <xf numFmtId="0" fontId="1" fillId="0" borderId="0" xfId="0" applyFont="1"/>
    <xf numFmtId="0" fontId="1" fillId="2" borderId="0" xfId="0" applyFont="1" applyFill="1"/>
    <xf numFmtId="41" fontId="1" fillId="2" borderId="0" xfId="0" applyNumberFormat="1" applyFont="1" applyFill="1"/>
    <xf numFmtId="41" fontId="1" fillId="2" borderId="0" xfId="0" applyNumberFormat="1" applyFont="1" applyFill="1" applyAlignment="1">
      <alignment horizontal="left" vertical="center" indent="5"/>
    </xf>
    <xf numFmtId="0" fontId="9" fillId="0" borderId="0" xfId="0" applyFont="1"/>
    <xf numFmtId="41" fontId="1" fillId="2" borderId="1" xfId="0" applyNumberFormat="1" applyFont="1" applyFill="1" applyBorder="1"/>
    <xf numFmtId="41" fontId="7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0" fontId="9" fillId="0" borderId="0" xfId="0" applyFont="1" applyAlignment="1">
      <alignment vertical="center"/>
    </xf>
    <xf numFmtId="4" fontId="0" fillId="0" borderId="0" xfId="0" applyNumberFormat="1"/>
    <xf numFmtId="0" fontId="7" fillId="2" borderId="0" xfId="0" applyFont="1" applyFill="1" applyAlignment="1">
      <alignment horizontal="left" vertical="top"/>
    </xf>
    <xf numFmtId="41" fontId="0" fillId="0" borderId="0" xfId="0" applyNumberFormat="1" applyAlignment="1">
      <alignment vertical="center"/>
    </xf>
    <xf numFmtId="0" fontId="10" fillId="3" borderId="0" xfId="0" applyFont="1" applyFill="1" applyAlignment="1">
      <alignment vertical="center"/>
    </xf>
    <xf numFmtId="43" fontId="1" fillId="2" borderId="0" xfId="0" applyNumberFormat="1" applyFont="1" applyFill="1" applyAlignment="1">
      <alignment vertical="center"/>
    </xf>
    <xf numFmtId="43" fontId="1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</cellXfs>
  <cellStyles count="4">
    <cellStyle name="Millares 2" xfId="2" xr:uid="{8E42B580-1DE3-4462-B33F-4F51190B1012}"/>
    <cellStyle name="Normal" xfId="0" builtinId="0"/>
    <cellStyle name="Normal 2" xfId="3" xr:uid="{62E999A9-8D78-49D7-96A4-4BF4A82515B2}"/>
    <cellStyle name="Normal 3" xfId="1" xr:uid="{093C1EBD-267D-4AA7-9E58-CA491EEB0F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</xdr:colOff>
      <xdr:row>0</xdr:row>
      <xdr:rowOff>28576</xdr:rowOff>
    </xdr:from>
    <xdr:to>
      <xdr:col>5</xdr:col>
      <xdr:colOff>742950</xdr:colOff>
      <xdr:row>5</xdr:row>
      <xdr:rowOff>85726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F67494E3-24B5-455D-964E-CBF910FA85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0898" r="-278"/>
        <a:stretch/>
      </xdr:blipFill>
      <xdr:spPr>
        <a:xfrm>
          <a:off x="561975" y="28576"/>
          <a:ext cx="4162425" cy="10096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381000</xdr:colOff>
      <xdr:row>1</xdr:row>
      <xdr:rowOff>38100</xdr:rowOff>
    </xdr:from>
    <xdr:to>
      <xdr:col>6</xdr:col>
      <xdr:colOff>22070</xdr:colOff>
      <xdr:row>5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C1DE728D-0EF0-4195-8005-D0DDEF363B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0898" r="-278"/>
        <a:stretch/>
      </xdr:blipFill>
      <xdr:spPr>
        <a:xfrm>
          <a:off x="666750" y="228600"/>
          <a:ext cx="4365470" cy="8191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-server\user_srsm$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vpastranos\Desktop\LOS%20ESTADO%20FINANCIERO%20POR%20MES%20DEL%202025\Copia%20de%20Estados%20Financieros-%20de%20DICIEMBRE%202025.xlsx" TargetMode="External"/><Relationship Id="rId1" Type="http://schemas.openxmlformats.org/officeDocument/2006/relationships/externalLinkPath" Target="/Users/vpastranos/Desktop/LOS%20ESTADO%20FINANCIERO%20POR%20MES%20DEL%202025/Copia%20de%20Estados%20Financieros-%20de%20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 refreshError="1">
        <row r="2">
          <cell r="C2" t="str">
            <v>Entidad Modelo</v>
          </cell>
        </row>
        <row r="7">
          <cell r="H7">
            <v>2016</v>
          </cell>
        </row>
      </sheetData>
      <sheetData sheetId="2" refreshError="1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RF SRS"/>
      <sheetName val="ESF SNS"/>
      <sheetName val="Balanza comprobacion  Intranet"/>
      <sheetName val="Efectivo"/>
      <sheetName val="ECAMP"/>
      <sheetName val="Mobiliario Eq. Ofc."/>
      <sheetName val="Inventario"/>
      <sheetName val="Ingresos"/>
      <sheetName val="Retenciones y Acum."/>
      <sheetName val="CXP Corto plazo"/>
      <sheetName val="Patrimonio"/>
      <sheetName val="Total Gasto"/>
      <sheetName val="Cuenta por Cobrar"/>
      <sheetName val="EST. Flujo Efc"/>
      <sheetName val="CXP Largo Plazo"/>
      <sheetName val="Benef. Empl x p Corto Plazo"/>
      <sheetName val="Benef. Empl x pagar Larg. Plaz"/>
      <sheetName val="Gastos"/>
      <sheetName val="INGRESO y EGRESO"/>
      <sheetName val="PAGOS DEL MES JULIO "/>
      <sheetName val="DEUDA DEL MES JULIO-2025"/>
      <sheetName val="PRESENTACION"/>
      <sheetName val="Hoja1"/>
    </sheetNames>
    <sheetDataSet>
      <sheetData sheetId="0"/>
      <sheetData sheetId="1"/>
      <sheetData sheetId="2"/>
      <sheetData sheetId="3">
        <row r="41">
          <cell r="C41">
            <v>28773314.57</v>
          </cell>
        </row>
      </sheetData>
      <sheetData sheetId="4"/>
      <sheetData sheetId="5">
        <row r="26">
          <cell r="H26">
            <v>57673659.629999995</v>
          </cell>
        </row>
      </sheetData>
      <sheetData sheetId="6">
        <row r="16">
          <cell r="B16">
            <v>184817830.32999998</v>
          </cell>
        </row>
      </sheetData>
      <sheetData sheetId="7">
        <row r="32">
          <cell r="B32">
            <v>28773314.57</v>
          </cell>
        </row>
      </sheetData>
      <sheetData sheetId="8"/>
      <sheetData sheetId="9">
        <row r="17">
          <cell r="B17">
            <v>305700.24</v>
          </cell>
        </row>
      </sheetData>
      <sheetData sheetId="10">
        <row r="14">
          <cell r="B14">
            <v>308475036.49000001</v>
          </cell>
        </row>
      </sheetData>
      <sheetData sheetId="11">
        <row r="12">
          <cell r="B12">
            <v>6215912.6799999997</v>
          </cell>
        </row>
        <row r="25">
          <cell r="B25">
            <v>9887615.9000000004</v>
          </cell>
        </row>
        <row r="36">
          <cell r="B36">
            <v>5044799.18</v>
          </cell>
        </row>
        <row r="45">
          <cell r="B45">
            <v>830000</v>
          </cell>
        </row>
        <row r="52">
          <cell r="B52">
            <v>45930.03</v>
          </cell>
        </row>
      </sheetData>
      <sheetData sheetId="12">
        <row r="21">
          <cell r="B21">
            <v>38020286.579999998</v>
          </cell>
        </row>
      </sheetData>
      <sheetData sheetId="13"/>
      <sheetData sheetId="14">
        <row r="16">
          <cell r="B16">
            <v>504354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0DBD2-6120-47AF-839B-1A5920F9BA22}">
  <dimension ref="A6:N45"/>
  <sheetViews>
    <sheetView topLeftCell="B1" workbookViewId="0">
      <selection activeCell="G5" sqref="G5"/>
    </sheetView>
  </sheetViews>
  <sheetFormatPr baseColWidth="10" defaultColWidth="11.42578125" defaultRowHeight="15" x14ac:dyDescent="0.25"/>
  <cols>
    <col min="1" max="1" width="5.42578125" style="1" hidden="1" customWidth="1"/>
    <col min="2" max="2" width="3.7109375" style="2" customWidth="1"/>
    <col min="3" max="3" width="4.28515625" style="2" customWidth="1"/>
    <col min="4" max="4" width="50" style="2" customWidth="1"/>
    <col min="5" max="5" width="1.7109375" style="2" customWidth="1"/>
    <col min="6" max="6" width="16.42578125" style="2" customWidth="1"/>
    <col min="7" max="7" width="1.7109375" style="2" customWidth="1"/>
    <col min="8" max="8" width="14.42578125" style="2" hidden="1" customWidth="1"/>
    <col min="9" max="9" width="3.7109375" style="2" customWidth="1"/>
    <col min="10" max="10" width="19.85546875" style="2" customWidth="1"/>
    <col min="11" max="11" width="14.85546875" style="2" customWidth="1"/>
    <col min="12" max="13" width="11.42578125" style="2"/>
    <col min="14" max="16384" width="11.42578125" style="3"/>
  </cols>
  <sheetData>
    <row r="6" spans="1:11" x14ac:dyDescent="0.25">
      <c r="A6" s="4"/>
      <c r="B6" s="5"/>
      <c r="C6" s="5"/>
      <c r="D6" s="5"/>
      <c r="E6" s="5"/>
      <c r="F6" s="5"/>
      <c r="G6" s="5"/>
      <c r="H6" s="5"/>
    </row>
    <row r="7" spans="1:11" ht="15.75" x14ac:dyDescent="0.25">
      <c r="A7" s="4"/>
      <c r="B7" s="5"/>
      <c r="C7" s="46" t="s">
        <v>0</v>
      </c>
      <c r="D7" s="46"/>
      <c r="E7" s="46"/>
      <c r="F7" s="46"/>
      <c r="G7" s="46"/>
      <c r="H7" s="46"/>
    </row>
    <row r="8" spans="1:11" ht="15.75" x14ac:dyDescent="0.25">
      <c r="A8" s="4"/>
      <c r="B8" s="5"/>
      <c r="C8" s="46" t="s">
        <v>1</v>
      </c>
      <c r="D8" s="46"/>
      <c r="E8" s="46"/>
      <c r="F8" s="46"/>
      <c r="G8" s="46"/>
      <c r="H8" s="46"/>
    </row>
    <row r="9" spans="1:11" ht="18.75" x14ac:dyDescent="0.25">
      <c r="A9" s="4"/>
      <c r="B9" s="5"/>
      <c r="C9" s="7"/>
      <c r="D9" s="8" t="s">
        <v>2</v>
      </c>
      <c r="E9" s="6"/>
      <c r="F9" s="7"/>
      <c r="G9" s="6"/>
      <c r="H9" s="6"/>
    </row>
    <row r="10" spans="1:11" ht="15.75" x14ac:dyDescent="0.25">
      <c r="A10" s="4"/>
      <c r="B10" s="5"/>
      <c r="C10" s="46" t="s">
        <v>3</v>
      </c>
      <c r="D10" s="46"/>
      <c r="E10" s="46"/>
      <c r="F10" s="46"/>
      <c r="G10" s="46"/>
      <c r="H10" s="46"/>
    </row>
    <row r="11" spans="1:11" x14ac:dyDescent="0.25">
      <c r="A11" s="4"/>
      <c r="B11" s="5"/>
      <c r="C11" s="5"/>
      <c r="D11" s="9"/>
      <c r="E11" s="9"/>
      <c r="F11" s="5"/>
      <c r="G11" s="5"/>
      <c r="H11" s="5"/>
    </row>
    <row r="12" spans="1:11" x14ac:dyDescent="0.25">
      <c r="A12" s="4"/>
      <c r="B12" s="5"/>
      <c r="C12" s="5"/>
      <c r="D12" s="5"/>
      <c r="E12" s="5"/>
      <c r="F12" s="10">
        <v>2025</v>
      </c>
      <c r="G12" s="11"/>
      <c r="H12" s="10">
        <f>+[1]ESF!H7</f>
        <v>2016</v>
      </c>
    </row>
    <row r="13" spans="1:11" x14ac:dyDescent="0.25">
      <c r="A13" s="4"/>
      <c r="B13" s="5"/>
      <c r="C13" s="12" t="s">
        <v>4</v>
      </c>
      <c r="D13" s="13"/>
      <c r="E13" s="13"/>
      <c r="F13" s="14"/>
      <c r="G13" s="15"/>
      <c r="H13" s="15"/>
      <c r="K13" s="16"/>
    </row>
    <row r="14" spans="1:11" x14ac:dyDescent="0.25">
      <c r="A14" s="4" t="s">
        <v>5</v>
      </c>
      <c r="B14" s="5"/>
      <c r="C14" s="5"/>
      <c r="D14" s="5" t="s">
        <v>6</v>
      </c>
      <c r="E14" s="5"/>
      <c r="F14" s="17"/>
      <c r="G14" s="18"/>
      <c r="H14" s="17"/>
      <c r="K14" s="16"/>
    </row>
    <row r="15" spans="1:11" x14ac:dyDescent="0.25">
      <c r="A15" s="4" t="s">
        <v>7</v>
      </c>
      <c r="B15" s="5"/>
      <c r="C15" s="5"/>
      <c r="D15" s="5" t="s">
        <v>8</v>
      </c>
      <c r="E15" s="5"/>
      <c r="F15" s="17"/>
      <c r="G15" s="18"/>
      <c r="H15" s="17"/>
      <c r="K15" s="16"/>
    </row>
    <row r="16" spans="1:11" x14ac:dyDescent="0.25">
      <c r="A16" s="4" t="s">
        <v>9</v>
      </c>
      <c r="B16" s="5"/>
      <c r="C16" s="5"/>
      <c r="D16" s="5" t="s">
        <v>10</v>
      </c>
      <c r="E16" s="5"/>
      <c r="F16" s="17">
        <f>[2]Ingresos!B32</f>
        <v>28773314.57</v>
      </c>
      <c r="G16" s="18"/>
      <c r="H16" s="17"/>
      <c r="K16" s="16"/>
    </row>
    <row r="17" spans="1:14" x14ac:dyDescent="0.25">
      <c r="A17" s="4" t="s">
        <v>11</v>
      </c>
      <c r="B17" s="5"/>
      <c r="C17" s="5"/>
      <c r="D17" s="5" t="s">
        <v>12</v>
      </c>
      <c r="E17" s="5"/>
      <c r="F17" s="19"/>
      <c r="G17" s="18"/>
      <c r="H17" s="17"/>
      <c r="K17" s="16"/>
    </row>
    <row r="18" spans="1:14" x14ac:dyDescent="0.25">
      <c r="A18" s="4"/>
      <c r="B18" s="5"/>
      <c r="C18" s="12" t="s">
        <v>13</v>
      </c>
      <c r="D18" s="5"/>
      <c r="E18" s="5"/>
      <c r="F18" s="20">
        <f>SUM(F14:F17)</f>
        <v>28773314.57</v>
      </c>
      <c r="G18" s="18"/>
      <c r="H18" s="20">
        <f>SUM(H14:H17)</f>
        <v>0</v>
      </c>
      <c r="K18" s="16"/>
    </row>
    <row r="19" spans="1:14" x14ac:dyDescent="0.25">
      <c r="A19" s="4"/>
      <c r="B19" s="5"/>
      <c r="C19" s="5"/>
      <c r="D19" s="5" t="s">
        <v>14</v>
      </c>
      <c r="E19" s="5"/>
      <c r="F19" s="17"/>
      <c r="G19" s="17"/>
      <c r="H19" s="17"/>
    </row>
    <row r="20" spans="1:14" x14ac:dyDescent="0.25">
      <c r="A20" s="4"/>
      <c r="B20" s="5"/>
      <c r="C20" s="12" t="s">
        <v>15</v>
      </c>
      <c r="D20" s="5"/>
      <c r="E20" s="5"/>
      <c r="F20" s="18"/>
      <c r="G20" s="18"/>
      <c r="H20" s="18"/>
      <c r="K20" s="16"/>
    </row>
    <row r="21" spans="1:14" x14ac:dyDescent="0.25">
      <c r="A21" s="4" t="s">
        <v>16</v>
      </c>
      <c r="B21" s="5"/>
      <c r="C21" s="5"/>
      <c r="D21" s="5" t="s">
        <v>17</v>
      </c>
      <c r="E21" s="5"/>
      <c r="F21" s="17">
        <f>'[2]Total Gasto'!B12</f>
        <v>6215912.6799999997</v>
      </c>
      <c r="G21" s="17"/>
      <c r="H21" s="17"/>
      <c r="K21" s="16"/>
    </row>
    <row r="22" spans="1:14" x14ac:dyDescent="0.25">
      <c r="A22" s="4" t="s">
        <v>18</v>
      </c>
      <c r="B22" s="5"/>
      <c r="C22" s="5"/>
      <c r="D22" s="5" t="s">
        <v>19</v>
      </c>
      <c r="E22" s="5"/>
      <c r="F22" s="17"/>
      <c r="G22" s="18"/>
      <c r="H22" s="17"/>
      <c r="K22" s="16"/>
    </row>
    <row r="23" spans="1:14" x14ac:dyDescent="0.25">
      <c r="A23" s="4" t="s">
        <v>20</v>
      </c>
      <c r="B23" s="5"/>
      <c r="C23" s="5"/>
      <c r="D23" s="5" t="s">
        <v>21</v>
      </c>
      <c r="E23" s="5"/>
      <c r="F23" s="17">
        <f>'[2]Total Gasto'!B36</f>
        <v>5044799.18</v>
      </c>
      <c r="G23" s="18"/>
      <c r="H23" s="17"/>
      <c r="K23" s="16"/>
      <c r="L23" s="21"/>
      <c r="N23" s="22"/>
    </row>
    <row r="24" spans="1:14" x14ac:dyDescent="0.25">
      <c r="A24" s="4" t="s">
        <v>22</v>
      </c>
      <c r="B24" s="5"/>
      <c r="C24" s="5"/>
      <c r="D24" s="5" t="s">
        <v>23</v>
      </c>
      <c r="E24" s="5"/>
      <c r="F24" s="17">
        <f>'[2]Total Gasto'!B45</f>
        <v>830000</v>
      </c>
      <c r="G24" s="18"/>
      <c r="H24" s="17"/>
      <c r="K24" s="16"/>
    </row>
    <row r="25" spans="1:14" x14ac:dyDescent="0.25">
      <c r="A25" s="4" t="s">
        <v>24</v>
      </c>
      <c r="B25" s="5"/>
      <c r="C25" s="5"/>
      <c r="D25" s="5" t="s">
        <v>25</v>
      </c>
      <c r="E25" s="5"/>
      <c r="F25" s="17"/>
      <c r="G25" s="18"/>
      <c r="H25" s="17"/>
      <c r="K25" s="16"/>
    </row>
    <row r="26" spans="1:14" x14ac:dyDescent="0.25">
      <c r="A26" s="4" t="s">
        <v>26</v>
      </c>
      <c r="B26" s="5"/>
      <c r="C26" s="5"/>
      <c r="D26" s="5" t="s">
        <v>27</v>
      </c>
      <c r="E26" s="5"/>
      <c r="F26" s="17">
        <f>'[2]Total Gasto'!B25</f>
        <v>9887615.9000000004</v>
      </c>
      <c r="G26" s="18"/>
      <c r="H26" s="19"/>
      <c r="J26" s="16"/>
      <c r="K26" s="16"/>
      <c r="L26" s="21"/>
      <c r="N26" s="22"/>
    </row>
    <row r="27" spans="1:14" x14ac:dyDescent="0.25">
      <c r="A27" s="4" t="s">
        <v>28</v>
      </c>
      <c r="B27" s="5"/>
      <c r="C27" s="5"/>
      <c r="D27" s="5" t="s">
        <v>29</v>
      </c>
      <c r="E27" s="5"/>
      <c r="F27" s="19">
        <f>'[2]Total Gasto'!B52</f>
        <v>45930.03</v>
      </c>
      <c r="G27" s="18"/>
      <c r="H27" s="17" t="e">
        <f>SUMIF([1]BC!B:B,[1]ERF!A22,[1]BC!G:G)</f>
        <v>#VALUE!</v>
      </c>
      <c r="K27" s="16"/>
    </row>
    <row r="28" spans="1:14" x14ac:dyDescent="0.25">
      <c r="A28" s="4"/>
      <c r="B28" s="5"/>
      <c r="C28" s="12" t="s">
        <v>30</v>
      </c>
      <c r="D28" s="5"/>
      <c r="E28" s="5"/>
      <c r="F28" s="20">
        <f>SUM(F21:F27)</f>
        <v>22024257.789999999</v>
      </c>
      <c r="G28" s="18"/>
      <c r="H28" s="20" t="e">
        <f>SUM(H21:H27)</f>
        <v>#VALUE!</v>
      </c>
      <c r="K28" s="16"/>
    </row>
    <row r="29" spans="1:14" x14ac:dyDescent="0.25">
      <c r="A29" s="4"/>
      <c r="B29" s="5"/>
      <c r="C29" s="23"/>
      <c r="D29" s="5"/>
      <c r="E29" s="5"/>
      <c r="F29" s="17">
        <v>0</v>
      </c>
      <c r="G29" s="17"/>
      <c r="H29" s="17"/>
      <c r="K29" s="16"/>
    </row>
    <row r="30" spans="1:14" x14ac:dyDescent="0.25">
      <c r="A30" s="4" t="s">
        <v>31</v>
      </c>
      <c r="B30" s="5"/>
      <c r="C30" s="5"/>
      <c r="D30" s="5" t="s">
        <v>32</v>
      </c>
      <c r="E30" s="5"/>
      <c r="F30" s="17">
        <v>0</v>
      </c>
      <c r="G30" s="18"/>
      <c r="H30" s="17">
        <v>0</v>
      </c>
      <c r="K30" s="16"/>
    </row>
    <row r="31" spans="1:14" x14ac:dyDescent="0.25">
      <c r="A31" s="4"/>
      <c r="B31" s="5"/>
      <c r="C31" s="5"/>
      <c r="D31" s="5"/>
      <c r="E31" s="5"/>
      <c r="F31" s="17"/>
      <c r="G31" s="18"/>
      <c r="H31" s="17"/>
      <c r="K31" s="16"/>
    </row>
    <row r="32" spans="1:14" x14ac:dyDescent="0.25">
      <c r="A32" s="4" t="s">
        <v>33</v>
      </c>
      <c r="B32" s="5"/>
      <c r="C32" s="5"/>
      <c r="D32" s="5" t="s">
        <v>34</v>
      </c>
      <c r="E32" s="5"/>
      <c r="F32" s="17">
        <v>0</v>
      </c>
      <c r="G32" s="18"/>
      <c r="H32" s="17">
        <v>0</v>
      </c>
      <c r="K32" s="16"/>
    </row>
    <row r="33" spans="1:11" x14ac:dyDescent="0.25">
      <c r="A33" s="4"/>
      <c r="B33" s="5"/>
      <c r="C33" s="5"/>
      <c r="D33" s="5"/>
      <c r="E33" s="5"/>
      <c r="F33" s="17"/>
      <c r="G33" s="18"/>
      <c r="H33" s="17"/>
    </row>
    <row r="34" spans="1:11" ht="15.75" thickBot="1" x14ac:dyDescent="0.3">
      <c r="A34" s="4"/>
      <c r="B34" s="5"/>
      <c r="C34" s="12" t="s">
        <v>35</v>
      </c>
      <c r="D34" s="5"/>
      <c r="E34" s="5"/>
      <c r="F34" s="24">
        <f>+F18-F28+F30+F32</f>
        <v>6749056.7800000012</v>
      </c>
      <c r="G34" s="18"/>
      <c r="H34" s="24" t="e">
        <f>+H18-H28+H30+H32</f>
        <v>#VALUE!</v>
      </c>
      <c r="K34" s="16"/>
    </row>
    <row r="35" spans="1:11" ht="15.75" thickTop="1" x14ac:dyDescent="0.25">
      <c r="A35" s="4"/>
      <c r="B35" s="5"/>
      <c r="C35" s="12"/>
      <c r="D35" s="5"/>
      <c r="E35" s="5"/>
      <c r="F35" s="17"/>
      <c r="G35" s="17"/>
      <c r="H35" s="17"/>
    </row>
    <row r="36" spans="1:11" x14ac:dyDescent="0.25">
      <c r="A36" s="4"/>
      <c r="B36" s="5"/>
      <c r="C36" s="23" t="s">
        <v>36</v>
      </c>
      <c r="D36" s="5"/>
      <c r="E36" s="5"/>
      <c r="F36" s="17"/>
      <c r="G36" s="17"/>
      <c r="H36" s="17"/>
      <c r="K36" s="16"/>
    </row>
    <row r="37" spans="1:11" x14ac:dyDescent="0.25">
      <c r="A37" s="4" t="s">
        <v>37</v>
      </c>
      <c r="B37" s="5"/>
      <c r="C37" s="12"/>
      <c r="D37" s="5" t="s">
        <v>38</v>
      </c>
      <c r="E37" s="5"/>
      <c r="F37" s="17">
        <v>0</v>
      </c>
      <c r="G37" s="18"/>
      <c r="H37" s="17">
        <v>0</v>
      </c>
      <c r="K37" s="16"/>
    </row>
    <row r="38" spans="1:11" x14ac:dyDescent="0.25">
      <c r="A38" s="4" t="s">
        <v>39</v>
      </c>
      <c r="B38" s="5"/>
      <c r="C38" s="5"/>
      <c r="D38" s="5" t="s">
        <v>40</v>
      </c>
      <c r="E38" s="5"/>
      <c r="F38" s="19">
        <v>0</v>
      </c>
      <c r="G38" s="18"/>
      <c r="H38" s="19">
        <v>0</v>
      </c>
      <c r="K38" s="16"/>
    </row>
    <row r="39" spans="1:11" ht="15.75" thickBot="1" x14ac:dyDescent="0.3">
      <c r="A39" s="4"/>
      <c r="B39" s="5"/>
      <c r="C39" s="12"/>
      <c r="D39" s="5"/>
      <c r="E39" s="5"/>
      <c r="F39" s="24">
        <f>SUM(F37:F38)</f>
        <v>0</v>
      </c>
      <c r="G39" s="25"/>
      <c r="H39" s="24">
        <f>SUM(H37:H38)</f>
        <v>0</v>
      </c>
      <c r="K39" s="16"/>
    </row>
    <row r="40" spans="1:11" ht="15.75" thickTop="1" x14ac:dyDescent="0.25">
      <c r="A40" s="4"/>
      <c r="B40" s="5"/>
      <c r="C40" s="12"/>
      <c r="D40" s="5"/>
      <c r="E40" s="5"/>
      <c r="F40" s="17"/>
      <c r="G40" s="17"/>
      <c r="H40" s="17"/>
    </row>
    <row r="41" spans="1:11" x14ac:dyDescent="0.25">
      <c r="A41" s="4"/>
      <c r="B41" s="5"/>
      <c r="C41" s="5"/>
      <c r="D41" s="5"/>
      <c r="E41" s="5"/>
      <c r="F41" s="17"/>
      <c r="G41" s="17"/>
      <c r="H41" s="17"/>
    </row>
    <row r="42" spans="1:11" x14ac:dyDescent="0.25">
      <c r="A42" s="4"/>
      <c r="B42" s="5"/>
      <c r="C42" s="47"/>
      <c r="D42" s="47"/>
      <c r="E42" s="47"/>
      <c r="F42" s="47"/>
      <c r="G42" s="47"/>
      <c r="H42" s="47"/>
    </row>
    <row r="43" spans="1:11" x14ac:dyDescent="0.25">
      <c r="A43" s="4"/>
      <c r="B43" s="5"/>
      <c r="C43" s="5"/>
      <c r="D43" s="12"/>
      <c r="E43" s="12"/>
      <c r="F43" s="5"/>
      <c r="G43" s="5"/>
      <c r="H43" s="5"/>
    </row>
    <row r="44" spans="1:11" x14ac:dyDescent="0.25">
      <c r="A44" s="4"/>
      <c r="B44" s="5"/>
      <c r="C44" s="5"/>
      <c r="D44" s="5"/>
      <c r="E44" s="5"/>
      <c r="F44" s="5"/>
      <c r="G44" s="5"/>
      <c r="H44" s="5"/>
    </row>
    <row r="45" spans="1:11" x14ac:dyDescent="0.25">
      <c r="A45" s="4"/>
      <c r="B45" s="5"/>
      <c r="C45" s="5"/>
      <c r="D45" s="5"/>
      <c r="E45" s="5"/>
      <c r="F45" s="17"/>
      <c r="G45" s="17"/>
      <c r="H45" s="17"/>
    </row>
  </sheetData>
  <mergeCells count="4">
    <mergeCell ref="C7:H7"/>
    <mergeCell ref="C8:H8"/>
    <mergeCell ref="C10:H10"/>
    <mergeCell ref="C42:H4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E7AA1-490A-4A08-90F5-D3EFD50874EF}">
  <dimension ref="A1:M78"/>
  <sheetViews>
    <sheetView tabSelected="1" topLeftCell="C1" workbookViewId="0">
      <selection activeCell="F13" sqref="F13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2.85546875" style="2" customWidth="1"/>
    <col min="10" max="10" width="7.42578125" style="2" hidden="1" customWidth="1"/>
    <col min="11" max="11" width="0.140625" style="3" hidden="1" customWidth="1"/>
    <col min="12" max="12" width="28.7109375" style="3" customWidth="1"/>
    <col min="13" max="13" width="20.42578125" style="3" customWidth="1"/>
    <col min="14" max="16384" width="11.42578125" style="3"/>
  </cols>
  <sheetData>
    <row r="1" spans="1:11" x14ac:dyDescent="0.25">
      <c r="D1" s="5"/>
      <c r="E1" s="5"/>
      <c r="F1" s="5"/>
      <c r="G1" s="5"/>
      <c r="H1" s="5"/>
      <c r="I1" s="5"/>
      <c r="J1" s="5"/>
      <c r="K1" s="26"/>
    </row>
    <row r="2" spans="1:11" x14ac:dyDescent="0.25">
      <c r="D2" s="5"/>
      <c r="E2" s="5"/>
      <c r="F2" s="5"/>
      <c r="G2" s="5"/>
      <c r="H2" s="5"/>
      <c r="I2" s="5"/>
      <c r="J2" s="5"/>
      <c r="K2" s="26"/>
    </row>
    <row r="3" spans="1:11" x14ac:dyDescent="0.25">
      <c r="D3" s="5"/>
      <c r="E3" s="5"/>
      <c r="F3" s="5"/>
      <c r="G3" s="5"/>
      <c r="H3" s="5"/>
      <c r="I3" s="5"/>
      <c r="J3" s="5"/>
      <c r="K3" s="26"/>
    </row>
    <row r="4" spans="1:11" x14ac:dyDescent="0.25">
      <c r="D4" s="5"/>
      <c r="E4" s="5"/>
      <c r="F4" s="5"/>
      <c r="G4" s="5"/>
      <c r="H4" s="5"/>
      <c r="I4" s="5"/>
      <c r="J4" s="5"/>
      <c r="K4" s="26"/>
    </row>
    <row r="5" spans="1:11" x14ac:dyDescent="0.25">
      <c r="D5" s="5"/>
      <c r="E5" s="5"/>
      <c r="F5" s="5"/>
      <c r="G5" s="5"/>
      <c r="H5" s="5"/>
      <c r="I5" s="5"/>
      <c r="J5" s="5"/>
      <c r="K5" s="26"/>
    </row>
    <row r="6" spans="1:11" x14ac:dyDescent="0.25">
      <c r="C6" s="5"/>
      <c r="D6" s="5"/>
      <c r="E6" s="5"/>
      <c r="F6" s="5"/>
      <c r="G6" s="5"/>
      <c r="H6" s="5"/>
    </row>
    <row r="7" spans="1:11" ht="15.75" x14ac:dyDescent="0.25">
      <c r="C7" s="46" t="s">
        <v>0</v>
      </c>
      <c r="D7" s="46"/>
      <c r="E7" s="46"/>
      <c r="F7" s="46"/>
      <c r="G7" s="46"/>
      <c r="H7" s="46"/>
    </row>
    <row r="8" spans="1:11" ht="15.75" x14ac:dyDescent="0.25">
      <c r="C8" s="46" t="s">
        <v>41</v>
      </c>
      <c r="D8" s="46"/>
      <c r="E8" s="46"/>
      <c r="F8" s="46"/>
      <c r="G8" s="46"/>
      <c r="H8" s="46"/>
    </row>
    <row r="9" spans="1:11" ht="15.75" x14ac:dyDescent="0.25">
      <c r="C9" s="46" t="s">
        <v>42</v>
      </c>
      <c r="D9" s="46"/>
      <c r="E9" s="46"/>
      <c r="F9" s="46"/>
      <c r="G9" s="46"/>
      <c r="H9" s="46"/>
    </row>
    <row r="10" spans="1:11" ht="15.75" x14ac:dyDescent="0.25">
      <c r="C10" s="6"/>
      <c r="D10" s="6"/>
      <c r="E10" s="6"/>
      <c r="F10" s="6"/>
      <c r="G10" s="6"/>
      <c r="H10" s="6"/>
    </row>
    <row r="11" spans="1:11" ht="15.75" x14ac:dyDescent="0.25">
      <c r="C11" s="46"/>
      <c r="D11" s="46"/>
      <c r="E11" s="46"/>
      <c r="F11" s="46"/>
      <c r="G11" s="46"/>
      <c r="H11" s="46"/>
    </row>
    <row r="12" spans="1:11" x14ac:dyDescent="0.25">
      <c r="C12" s="5"/>
      <c r="D12" s="9"/>
      <c r="E12" s="9"/>
      <c r="F12" s="5"/>
      <c r="G12" s="5"/>
      <c r="H12" s="5"/>
    </row>
    <row r="13" spans="1:11" x14ac:dyDescent="0.25">
      <c r="C13" s="5"/>
      <c r="D13" s="5"/>
      <c r="E13" s="5"/>
      <c r="F13" s="27">
        <v>2025</v>
      </c>
      <c r="G13" s="11"/>
      <c r="H13" s="27">
        <f>+[1]BC!G11</f>
        <v>2016</v>
      </c>
    </row>
    <row r="14" spans="1:11" x14ac:dyDescent="0.25">
      <c r="A14" s="1" t="s">
        <v>43</v>
      </c>
      <c r="C14" s="12" t="s">
        <v>44</v>
      </c>
      <c r="D14" s="13"/>
      <c r="E14" s="13"/>
      <c r="F14" s="14"/>
      <c r="G14" s="15"/>
      <c r="H14" s="15"/>
    </row>
    <row r="15" spans="1:11" x14ac:dyDescent="0.25">
      <c r="C15" s="12" t="s">
        <v>45</v>
      </c>
      <c r="D15" s="13"/>
      <c r="E15" s="13"/>
      <c r="F15" s="15"/>
      <c r="G15" s="15"/>
      <c r="H15" s="15"/>
    </row>
    <row r="16" spans="1:11" x14ac:dyDescent="0.25">
      <c r="A16" s="1" t="s">
        <v>46</v>
      </c>
      <c r="C16" s="5"/>
      <c r="D16" s="5" t="s">
        <v>47</v>
      </c>
      <c r="E16" s="5"/>
      <c r="F16" s="17">
        <f>[2]Efectivo!C41</f>
        <v>28773314.57</v>
      </c>
      <c r="G16" s="18"/>
      <c r="H16" s="17"/>
    </row>
    <row r="17" spans="1:13" customFormat="1" x14ac:dyDescent="0.25">
      <c r="A17" s="28" t="s">
        <v>48</v>
      </c>
      <c r="B17" s="29"/>
      <c r="C17" s="30"/>
      <c r="D17" s="5" t="s">
        <v>49</v>
      </c>
      <c r="E17" s="5"/>
      <c r="F17" s="31"/>
      <c r="G17" s="32"/>
      <c r="H17" s="31"/>
      <c r="I17" s="29"/>
      <c r="J17" s="29"/>
    </row>
    <row r="18" spans="1:13" customFormat="1" x14ac:dyDescent="0.25">
      <c r="A18" s="28" t="s">
        <v>50</v>
      </c>
      <c r="B18" s="29"/>
      <c r="C18" s="30"/>
      <c r="D18" s="5" t="s">
        <v>51</v>
      </c>
      <c r="E18" s="5"/>
      <c r="F18" s="31"/>
      <c r="G18" s="32"/>
      <c r="H18" s="31"/>
      <c r="I18" s="29"/>
      <c r="J18" s="29"/>
    </row>
    <row r="19" spans="1:13" customFormat="1" x14ac:dyDescent="0.25">
      <c r="A19" s="28" t="s">
        <v>52</v>
      </c>
      <c r="B19" s="29"/>
      <c r="C19" s="30"/>
      <c r="D19" s="5" t="s">
        <v>53</v>
      </c>
      <c r="E19" s="5"/>
      <c r="F19" s="31">
        <f>'[2]Cuenta por Cobrar'!B21</f>
        <v>38020286.579999998</v>
      </c>
      <c r="G19" s="32"/>
      <c r="H19" s="31"/>
      <c r="I19" s="29"/>
      <c r="J19" s="29"/>
    </row>
    <row r="20" spans="1:13" x14ac:dyDescent="0.25">
      <c r="A20" s="1" t="s">
        <v>54</v>
      </c>
      <c r="C20" s="5"/>
      <c r="D20" s="5" t="s">
        <v>55</v>
      </c>
      <c r="E20" s="5"/>
      <c r="F20" s="19">
        <f>[2]Inventario!B16</f>
        <v>184817830.32999998</v>
      </c>
      <c r="G20" s="18"/>
      <c r="H20" s="17"/>
    </row>
    <row r="21" spans="1:13" customFormat="1" x14ac:dyDescent="0.25">
      <c r="A21" s="28" t="s">
        <v>56</v>
      </c>
      <c r="B21" s="29"/>
      <c r="C21" s="30"/>
      <c r="D21" s="5" t="s">
        <v>57</v>
      </c>
      <c r="E21" s="5"/>
      <c r="F21" s="31"/>
      <c r="G21" s="32" t="s">
        <v>14</v>
      </c>
      <c r="H21" s="31"/>
      <c r="I21" s="33" t="s">
        <v>14</v>
      </c>
      <c r="J21" s="29"/>
    </row>
    <row r="22" spans="1:13" customFormat="1" x14ac:dyDescent="0.25">
      <c r="A22" s="28" t="s">
        <v>58</v>
      </c>
      <c r="B22" s="29"/>
      <c r="C22" s="30"/>
      <c r="D22" s="5" t="s">
        <v>59</v>
      </c>
      <c r="E22" s="5"/>
      <c r="F22" s="34"/>
      <c r="G22" s="32"/>
      <c r="H22" s="34"/>
      <c r="I22" s="29"/>
      <c r="J22" s="29"/>
    </row>
    <row r="23" spans="1:13" x14ac:dyDescent="0.25">
      <c r="C23" s="12" t="s">
        <v>60</v>
      </c>
      <c r="D23" s="5"/>
      <c r="E23" s="5"/>
      <c r="F23" s="20">
        <f>SUM(F15:F22)</f>
        <v>251611431.47999999</v>
      </c>
      <c r="G23" s="18"/>
      <c r="H23" s="20">
        <f>SUM(H15:H22)</f>
        <v>0</v>
      </c>
    </row>
    <row r="24" spans="1:13" x14ac:dyDescent="0.25">
      <c r="C24" s="12"/>
      <c r="D24" s="5"/>
      <c r="E24" s="5"/>
      <c r="F24" s="35"/>
      <c r="G24" s="18"/>
      <c r="H24" s="35"/>
    </row>
    <row r="25" spans="1:13" x14ac:dyDescent="0.25">
      <c r="C25" s="12" t="s">
        <v>61</v>
      </c>
      <c r="D25" s="5"/>
      <c r="E25" s="5"/>
      <c r="F25" s="17"/>
      <c r="G25" s="17"/>
      <c r="H25" s="17"/>
    </row>
    <row r="26" spans="1:13" customFormat="1" x14ac:dyDescent="0.25">
      <c r="A26" s="28" t="s">
        <v>62</v>
      </c>
      <c r="B26" s="29"/>
      <c r="C26" s="30"/>
      <c r="D26" s="5" t="s">
        <v>63</v>
      </c>
      <c r="E26" s="5"/>
      <c r="F26" s="31">
        <v>0</v>
      </c>
      <c r="G26" s="32"/>
      <c r="H26" s="31"/>
      <c r="I26" s="29"/>
      <c r="J26" s="29"/>
    </row>
    <row r="27" spans="1:13" customFormat="1" x14ac:dyDescent="0.25">
      <c r="A27" s="28" t="s">
        <v>64</v>
      </c>
      <c r="B27" s="29"/>
      <c r="C27" s="30"/>
      <c r="D27" s="5" t="s">
        <v>65</v>
      </c>
      <c r="E27" s="5"/>
      <c r="F27" s="31"/>
      <c r="G27" s="32"/>
      <c r="H27" s="31"/>
      <c r="I27" s="29"/>
      <c r="J27" s="29"/>
    </row>
    <row r="28" spans="1:13" customFormat="1" x14ac:dyDescent="0.25">
      <c r="A28" s="28" t="s">
        <v>66</v>
      </c>
      <c r="B28" s="29"/>
      <c r="C28" s="30"/>
      <c r="D28" s="5" t="s">
        <v>67</v>
      </c>
      <c r="E28" s="5"/>
      <c r="F28" s="31"/>
      <c r="G28" s="32"/>
      <c r="H28" s="31"/>
      <c r="I28" s="29"/>
      <c r="J28" s="29"/>
    </row>
    <row r="29" spans="1:13" customFormat="1" x14ac:dyDescent="0.25">
      <c r="A29" s="28" t="s">
        <v>68</v>
      </c>
      <c r="B29" s="29"/>
      <c r="C29" s="30"/>
      <c r="D29" s="5" t="s">
        <v>69</v>
      </c>
      <c r="E29" s="5"/>
      <c r="F29" s="31"/>
      <c r="G29" s="32"/>
      <c r="H29" s="31"/>
      <c r="I29" s="29"/>
      <c r="J29" s="29"/>
    </row>
    <row r="30" spans="1:13" x14ac:dyDescent="0.25">
      <c r="A30" s="1" t="s">
        <v>70</v>
      </c>
      <c r="C30" s="5"/>
      <c r="D30" s="5" t="s">
        <v>71</v>
      </c>
      <c r="E30" s="5"/>
      <c r="F30" s="19">
        <f>'[2]Mobiliario Eq. Ofc.'!H26</f>
        <v>57673659.629999995</v>
      </c>
      <c r="G30" s="18"/>
      <c r="H30" s="17"/>
      <c r="M30" s="36"/>
    </row>
    <row r="31" spans="1:13" x14ac:dyDescent="0.25">
      <c r="A31" s="1" t="s">
        <v>72</v>
      </c>
      <c r="C31" s="5"/>
      <c r="D31" s="5" t="s">
        <v>73</v>
      </c>
      <c r="E31" s="5"/>
      <c r="F31" s="17"/>
      <c r="G31" s="18"/>
      <c r="H31" s="17"/>
      <c r="J31" s="37"/>
      <c r="M31" s="36"/>
    </row>
    <row r="32" spans="1:13" customFormat="1" x14ac:dyDescent="0.25">
      <c r="A32" s="28" t="s">
        <v>74</v>
      </c>
      <c r="B32" s="29"/>
      <c r="C32" s="30"/>
      <c r="D32" s="5" t="s">
        <v>75</v>
      </c>
      <c r="E32" s="5"/>
      <c r="F32" s="31"/>
      <c r="G32" s="32"/>
      <c r="H32" s="31"/>
      <c r="I32" s="2"/>
      <c r="J32" s="2"/>
      <c r="M32" s="38"/>
    </row>
    <row r="33" spans="1:13" x14ac:dyDescent="0.25">
      <c r="C33" s="12" t="s">
        <v>76</v>
      </c>
      <c r="D33" s="5"/>
      <c r="E33" s="5"/>
      <c r="F33" s="20">
        <f>SUM(F26:F32)</f>
        <v>57673659.629999995</v>
      </c>
      <c r="G33" s="18"/>
      <c r="H33" s="20">
        <f>SUM(H26:H32)</f>
        <v>0</v>
      </c>
      <c r="M33" s="36"/>
    </row>
    <row r="34" spans="1:13" x14ac:dyDescent="0.25">
      <c r="C34" s="12"/>
      <c r="D34" s="5"/>
      <c r="E34" s="5"/>
      <c r="F34" s="35"/>
      <c r="G34" s="18"/>
      <c r="H34" s="35"/>
      <c r="M34" s="36"/>
    </row>
    <row r="35" spans="1:13" ht="15.75" thickBot="1" x14ac:dyDescent="0.3">
      <c r="C35" s="12" t="s">
        <v>77</v>
      </c>
      <c r="D35" s="5"/>
      <c r="E35" s="5"/>
      <c r="F35" s="24">
        <f>F23+F33</f>
        <v>309285091.11000001</v>
      </c>
      <c r="G35" s="25"/>
      <c r="H35" s="24">
        <f>SUM(H33,H23)</f>
        <v>0</v>
      </c>
    </row>
    <row r="36" spans="1:13" ht="15.75" thickTop="1" x14ac:dyDescent="0.25">
      <c r="C36" s="5"/>
      <c r="D36" s="5" t="s">
        <v>14</v>
      </c>
      <c r="E36" s="5"/>
      <c r="F36" s="17"/>
      <c r="G36" s="17"/>
      <c r="H36" s="17"/>
    </row>
    <row r="37" spans="1:13" x14ac:dyDescent="0.25">
      <c r="C37" s="12" t="s">
        <v>78</v>
      </c>
      <c r="D37" s="5"/>
      <c r="E37" s="5"/>
      <c r="F37" s="17"/>
      <c r="G37" s="17"/>
      <c r="H37" s="17"/>
    </row>
    <row r="38" spans="1:13" x14ac:dyDescent="0.25">
      <c r="C38" s="12" t="s">
        <v>79</v>
      </c>
      <c r="D38" s="5"/>
      <c r="E38" s="5"/>
      <c r="F38" s="18"/>
      <c r="G38" s="18"/>
      <c r="H38" s="18"/>
    </row>
    <row r="39" spans="1:13" customFormat="1" x14ac:dyDescent="0.25">
      <c r="A39" s="28" t="s">
        <v>80</v>
      </c>
      <c r="B39" s="29"/>
      <c r="C39" s="30"/>
      <c r="D39" s="5" t="s">
        <v>81</v>
      </c>
      <c r="E39" s="5"/>
      <c r="F39" s="31"/>
      <c r="G39" s="31"/>
      <c r="H39" s="31"/>
      <c r="I39" s="29"/>
      <c r="J39" s="29"/>
    </row>
    <row r="40" spans="1:13" x14ac:dyDescent="0.25">
      <c r="A40" s="1" t="s">
        <v>82</v>
      </c>
      <c r="C40" s="5"/>
      <c r="D40" s="5" t="s">
        <v>83</v>
      </c>
      <c r="E40" s="5"/>
      <c r="F40" s="17">
        <f>'[2]CXP Corto plazo'!B17</f>
        <v>305700.24</v>
      </c>
      <c r="G40" s="18"/>
      <c r="H40" s="17"/>
    </row>
    <row r="41" spans="1:13" customFormat="1" x14ac:dyDescent="0.25">
      <c r="A41" s="28" t="s">
        <v>84</v>
      </c>
      <c r="B41" s="29"/>
      <c r="C41" s="30"/>
      <c r="D41" s="5" t="s">
        <v>85</v>
      </c>
      <c r="E41" s="5"/>
      <c r="F41" s="31"/>
      <c r="G41" s="32"/>
      <c r="H41" s="31"/>
      <c r="I41" s="29"/>
      <c r="J41" s="29"/>
    </row>
    <row r="42" spans="1:13" customFormat="1" x14ac:dyDescent="0.25">
      <c r="A42" s="28" t="s">
        <v>86</v>
      </c>
      <c r="B42" s="29"/>
      <c r="C42" s="30"/>
      <c r="D42" s="5" t="s">
        <v>87</v>
      </c>
      <c r="E42" s="5"/>
      <c r="F42" s="31"/>
      <c r="G42" s="32"/>
      <c r="H42" s="31"/>
      <c r="I42" s="29"/>
      <c r="J42" s="29"/>
    </row>
    <row r="43" spans="1:13" customFormat="1" x14ac:dyDescent="0.25">
      <c r="A43" s="28" t="s">
        <v>88</v>
      </c>
      <c r="B43" s="29"/>
      <c r="C43" s="30"/>
      <c r="D43" s="5" t="s">
        <v>89</v>
      </c>
      <c r="E43" s="5"/>
      <c r="F43" s="31"/>
      <c r="G43" s="32"/>
      <c r="H43" s="31"/>
      <c r="I43" s="29"/>
      <c r="J43" s="29"/>
    </row>
    <row r="44" spans="1:13" customFormat="1" x14ac:dyDescent="0.25">
      <c r="A44" s="28" t="s">
        <v>90</v>
      </c>
      <c r="B44" s="29"/>
      <c r="C44" s="30"/>
      <c r="D44" s="5" t="s">
        <v>91</v>
      </c>
      <c r="E44" s="5"/>
      <c r="F44" s="31"/>
      <c r="G44" s="32"/>
      <c r="H44" s="31"/>
      <c r="I44" s="29"/>
      <c r="J44" s="29"/>
    </row>
    <row r="45" spans="1:13" customFormat="1" x14ac:dyDescent="0.25">
      <c r="A45" s="28" t="s">
        <v>92</v>
      </c>
      <c r="B45" s="29"/>
      <c r="C45" s="30"/>
      <c r="D45" s="5" t="s">
        <v>93</v>
      </c>
      <c r="E45" s="5"/>
      <c r="F45" s="34"/>
      <c r="G45" s="32"/>
      <c r="H45" s="31"/>
      <c r="I45" s="29"/>
      <c r="J45" s="29"/>
    </row>
    <row r="46" spans="1:13" customFormat="1" x14ac:dyDescent="0.25">
      <c r="A46" s="28" t="s">
        <v>94</v>
      </c>
      <c r="B46" s="29"/>
      <c r="C46" s="30"/>
      <c r="D46" s="5" t="s">
        <v>95</v>
      </c>
      <c r="E46" s="5"/>
      <c r="F46" s="31"/>
      <c r="G46" s="32"/>
      <c r="H46" s="31"/>
      <c r="I46" s="29"/>
      <c r="J46" s="29"/>
    </row>
    <row r="47" spans="1:13" customFormat="1" x14ac:dyDescent="0.25">
      <c r="A47" s="28" t="s">
        <v>96</v>
      </c>
      <c r="B47" s="29"/>
      <c r="C47" s="30"/>
      <c r="D47" s="5" t="s">
        <v>97</v>
      </c>
      <c r="E47" s="5"/>
      <c r="F47" s="34"/>
      <c r="G47" s="32"/>
      <c r="H47" s="31"/>
      <c r="I47" s="29"/>
      <c r="J47" s="29"/>
    </row>
    <row r="48" spans="1:13" x14ac:dyDescent="0.25">
      <c r="C48" s="12" t="s">
        <v>98</v>
      </c>
      <c r="D48" s="5"/>
      <c r="E48" s="5"/>
      <c r="F48" s="35">
        <f>SUM(F39:F47)</f>
        <v>305700.24</v>
      </c>
      <c r="G48" s="18"/>
      <c r="H48" s="35">
        <f>SUM(H39:H47)</f>
        <v>0</v>
      </c>
    </row>
    <row r="49" spans="1:13" x14ac:dyDescent="0.25">
      <c r="C49" s="12"/>
      <c r="D49" s="5"/>
      <c r="E49" s="5"/>
      <c r="F49" s="35"/>
      <c r="G49" s="18"/>
      <c r="H49" s="17"/>
    </row>
    <row r="50" spans="1:13" customFormat="1" x14ac:dyDescent="0.25">
      <c r="A50" s="28"/>
      <c r="B50" s="29"/>
      <c r="C50" s="39" t="s">
        <v>99</v>
      </c>
      <c r="D50" s="30"/>
      <c r="E50" s="30"/>
      <c r="F50" s="31"/>
      <c r="G50" s="31"/>
      <c r="H50" s="31"/>
      <c r="I50" s="29"/>
      <c r="J50" s="29"/>
    </row>
    <row r="51" spans="1:13" customFormat="1" x14ac:dyDescent="0.25">
      <c r="A51" s="28" t="s">
        <v>100</v>
      </c>
      <c r="B51" s="29"/>
      <c r="C51" s="30"/>
      <c r="D51" s="5" t="s">
        <v>101</v>
      </c>
      <c r="E51" s="5"/>
      <c r="F51" s="31">
        <f>'[2]CXP Largo Plazo'!B16</f>
        <v>504354</v>
      </c>
      <c r="G51" s="32"/>
      <c r="H51" s="31"/>
      <c r="I51" s="29"/>
      <c r="J51" s="29"/>
    </row>
    <row r="52" spans="1:13" customFormat="1" x14ac:dyDescent="0.25">
      <c r="A52" s="28" t="s">
        <v>102</v>
      </c>
      <c r="B52" s="29"/>
      <c r="C52" s="30"/>
      <c r="D52" s="5" t="s">
        <v>103</v>
      </c>
      <c r="E52" s="5"/>
      <c r="F52" s="31"/>
      <c r="G52" s="32"/>
      <c r="H52" s="31"/>
      <c r="I52" s="29"/>
      <c r="J52" s="29"/>
    </row>
    <row r="53" spans="1:13" customFormat="1" x14ac:dyDescent="0.25">
      <c r="A53" s="28" t="s">
        <v>104</v>
      </c>
      <c r="B53" s="29"/>
      <c r="C53" s="30"/>
      <c r="D53" s="5" t="s">
        <v>105</v>
      </c>
      <c r="E53" s="5"/>
      <c r="F53" s="31"/>
      <c r="G53" s="32"/>
      <c r="H53" s="31"/>
      <c r="I53" s="29"/>
      <c r="J53" s="29"/>
    </row>
    <row r="54" spans="1:13" customFormat="1" x14ac:dyDescent="0.25">
      <c r="A54" s="28" t="s">
        <v>106</v>
      </c>
      <c r="B54" s="29"/>
      <c r="C54" s="30"/>
      <c r="D54" s="5" t="s">
        <v>107</v>
      </c>
      <c r="E54" s="5"/>
      <c r="F54" s="31"/>
      <c r="G54" s="32"/>
      <c r="H54" s="31"/>
      <c r="I54" s="29"/>
      <c r="J54" s="29"/>
    </row>
    <row r="55" spans="1:13" customFormat="1" x14ac:dyDescent="0.25">
      <c r="A55" s="28" t="s">
        <v>108</v>
      </c>
      <c r="B55" s="29"/>
      <c r="C55" s="30"/>
      <c r="D55" s="5" t="s">
        <v>109</v>
      </c>
      <c r="E55" s="5"/>
      <c r="F55" s="34"/>
      <c r="G55" s="32"/>
      <c r="H55" s="31"/>
      <c r="I55" s="29"/>
      <c r="J55" s="29"/>
    </row>
    <row r="56" spans="1:13" customFormat="1" x14ac:dyDescent="0.25">
      <c r="A56" s="28" t="s">
        <v>110</v>
      </c>
      <c r="B56" s="29"/>
      <c r="C56" s="30"/>
      <c r="D56" s="5" t="s">
        <v>111</v>
      </c>
      <c r="E56" s="5"/>
      <c r="F56" s="31"/>
      <c r="G56" s="32"/>
      <c r="H56" s="31"/>
      <c r="I56" s="29"/>
      <c r="J56" s="29"/>
    </row>
    <row r="57" spans="1:13" customFormat="1" ht="16.5" customHeight="1" x14ac:dyDescent="0.25">
      <c r="A57" s="28"/>
      <c r="B57" s="29"/>
      <c r="C57" s="39" t="s">
        <v>112</v>
      </c>
      <c r="D57" s="30"/>
      <c r="E57" s="30"/>
      <c r="F57" s="20">
        <f>+F51+F55</f>
        <v>504354</v>
      </c>
      <c r="G57" s="32"/>
      <c r="H57" s="17"/>
      <c r="I57" s="29"/>
      <c r="J57" s="29"/>
    </row>
    <row r="58" spans="1:13" x14ac:dyDescent="0.25">
      <c r="C58" s="12" t="s">
        <v>113</v>
      </c>
      <c r="D58" s="5"/>
      <c r="E58" s="5"/>
      <c r="F58" s="35">
        <f>+F48+F57</f>
        <v>810054.24</v>
      </c>
      <c r="G58" s="25"/>
      <c r="H58" s="20">
        <f>SUM(H48,H57)</f>
        <v>0</v>
      </c>
    </row>
    <row r="59" spans="1:13" x14ac:dyDescent="0.25">
      <c r="C59" s="12"/>
      <c r="D59" s="5"/>
      <c r="E59" s="5"/>
      <c r="F59" s="17"/>
      <c r="G59" s="17"/>
      <c r="H59" s="17"/>
      <c r="M59" s="40" t="s">
        <v>14</v>
      </c>
    </row>
    <row r="60" spans="1:13" x14ac:dyDescent="0.25">
      <c r="C60" s="12" t="s">
        <v>114</v>
      </c>
      <c r="D60" s="5"/>
      <c r="E60" s="5"/>
      <c r="F60" s="17"/>
      <c r="G60" s="17"/>
      <c r="H60" s="17"/>
      <c r="J60" s="16" t="s">
        <v>14</v>
      </c>
      <c r="M60" s="3" t="s">
        <v>14</v>
      </c>
    </row>
    <row r="61" spans="1:13" customFormat="1" x14ac:dyDescent="0.25">
      <c r="A61" s="28" t="s">
        <v>115</v>
      </c>
      <c r="B61" s="29"/>
      <c r="C61" s="39"/>
      <c r="D61" s="5" t="s">
        <v>116</v>
      </c>
      <c r="E61" s="5"/>
      <c r="F61" s="31">
        <f>[2]Patrimonio!B14</f>
        <v>308475036.49000001</v>
      </c>
      <c r="G61" s="32"/>
      <c r="H61" s="31"/>
      <c r="I61" s="29"/>
      <c r="J61" s="29"/>
    </row>
    <row r="62" spans="1:13" customFormat="1" x14ac:dyDescent="0.25">
      <c r="A62" s="28" t="s">
        <v>117</v>
      </c>
      <c r="B62" s="29"/>
      <c r="C62" s="30"/>
      <c r="D62" s="5" t="s">
        <v>118</v>
      </c>
      <c r="E62" s="5"/>
      <c r="F62" s="31"/>
      <c r="G62" s="32"/>
      <c r="H62" s="31"/>
      <c r="I62" s="29"/>
      <c r="J62" s="29"/>
    </row>
    <row r="63" spans="1:13" x14ac:dyDescent="0.25">
      <c r="A63" s="1" t="s">
        <v>119</v>
      </c>
      <c r="C63" s="5"/>
      <c r="D63" s="5" t="s">
        <v>35</v>
      </c>
      <c r="E63" s="5"/>
      <c r="F63" s="17"/>
      <c r="G63" s="18"/>
      <c r="H63" s="17"/>
      <c r="L63" s="40" t="s">
        <v>14</v>
      </c>
      <c r="M63" s="40" t="s">
        <v>14</v>
      </c>
    </row>
    <row r="64" spans="1:13" x14ac:dyDescent="0.25">
      <c r="A64" s="1" t="s">
        <v>120</v>
      </c>
      <c r="C64" s="5"/>
      <c r="D64" s="5" t="s">
        <v>121</v>
      </c>
      <c r="E64" s="5"/>
      <c r="F64" s="31"/>
      <c r="G64" s="18"/>
      <c r="H64" s="19"/>
    </row>
    <row r="65" spans="1:12" customFormat="1" x14ac:dyDescent="0.25">
      <c r="A65" s="28" t="s">
        <v>122</v>
      </c>
      <c r="B65" s="29"/>
      <c r="C65" s="30"/>
      <c r="D65" s="5" t="s">
        <v>123</v>
      </c>
      <c r="E65" s="5"/>
      <c r="F65" s="17"/>
      <c r="G65" s="32"/>
      <c r="H65" s="17"/>
      <c r="I65" s="29"/>
      <c r="J65" s="29"/>
    </row>
    <row r="66" spans="1:12" x14ac:dyDescent="0.25">
      <c r="C66" s="12" t="s">
        <v>124</v>
      </c>
      <c r="D66" s="5"/>
      <c r="E66" s="5"/>
      <c r="F66" s="20">
        <f>+F61+F63+F64</f>
        <v>308475036.49000001</v>
      </c>
      <c r="G66" s="25"/>
      <c r="H66" s="20"/>
    </row>
    <row r="67" spans="1:12" x14ac:dyDescent="0.25">
      <c r="C67" s="12"/>
      <c r="D67" s="5"/>
      <c r="E67" s="5"/>
      <c r="F67" s="15"/>
      <c r="G67" s="15"/>
      <c r="H67" s="15"/>
    </row>
    <row r="68" spans="1:12" ht="15.75" thickBot="1" x14ac:dyDescent="0.3">
      <c r="C68" s="12" t="s">
        <v>125</v>
      </c>
      <c r="D68" s="5"/>
      <c r="E68" s="5"/>
      <c r="F68" s="24">
        <f>+F58+F66</f>
        <v>309285090.73000002</v>
      </c>
      <c r="G68" s="15"/>
      <c r="H68" s="24">
        <f>+H58+H66</f>
        <v>0</v>
      </c>
      <c r="J68" s="16">
        <f>+F35-F68</f>
        <v>0.37999999523162842</v>
      </c>
      <c r="L68" s="41" t="s">
        <v>14</v>
      </c>
    </row>
    <row r="69" spans="1:12" ht="15.75" thickTop="1" x14ac:dyDescent="0.25">
      <c r="C69" s="12"/>
      <c r="D69" s="5"/>
      <c r="E69" s="5"/>
      <c r="F69" s="35"/>
      <c r="G69" s="15"/>
      <c r="H69" s="35"/>
    </row>
    <row r="70" spans="1:12" x14ac:dyDescent="0.25">
      <c r="C70" s="5"/>
      <c r="D70" s="5"/>
      <c r="E70" s="5"/>
      <c r="F70" s="17"/>
      <c r="G70" s="5"/>
      <c r="H70" s="17"/>
      <c r="J70" s="16"/>
    </row>
    <row r="71" spans="1:12" x14ac:dyDescent="0.25">
      <c r="C71" s="47"/>
      <c r="D71" s="47"/>
      <c r="E71" s="47"/>
      <c r="F71" s="47"/>
      <c r="G71" s="47"/>
      <c r="H71" s="47"/>
    </row>
    <row r="72" spans="1:12" x14ac:dyDescent="0.25">
      <c r="C72" s="5"/>
      <c r="D72" s="12"/>
      <c r="E72" s="12"/>
      <c r="F72" s="5"/>
      <c r="G72" s="5"/>
      <c r="H72" s="5"/>
    </row>
    <row r="73" spans="1:12" x14ac:dyDescent="0.25">
      <c r="C73" s="5"/>
      <c r="D73" s="5"/>
      <c r="E73" s="5"/>
      <c r="F73" s="42"/>
      <c r="G73" s="42"/>
      <c r="H73" s="42"/>
    </row>
    <row r="75" spans="1:12" x14ac:dyDescent="0.25">
      <c r="F75" s="43"/>
      <c r="H75" s="43"/>
    </row>
    <row r="77" spans="1:12" x14ac:dyDescent="0.25">
      <c r="D77" s="44" t="s">
        <v>126</v>
      </c>
      <c r="F77" s="49" t="s">
        <v>127</v>
      </c>
      <c r="G77" s="49"/>
      <c r="H77" s="49"/>
    </row>
    <row r="78" spans="1:12" x14ac:dyDescent="0.25">
      <c r="D78" s="45" t="s">
        <v>128</v>
      </c>
      <c r="F78" s="48" t="s">
        <v>129</v>
      </c>
      <c r="G78" s="48"/>
      <c r="H78" s="48"/>
    </row>
  </sheetData>
  <mergeCells count="7">
    <mergeCell ref="F78:H78"/>
    <mergeCell ref="C7:H7"/>
    <mergeCell ref="C8:H8"/>
    <mergeCell ref="C9:H9"/>
    <mergeCell ref="C11:H11"/>
    <mergeCell ref="C71:H71"/>
    <mergeCell ref="F77:H7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ERF SRS</vt:lpstr>
      <vt:lpstr>ESP SNS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cp:lastPrinted>2026-01-07T19:03:51Z</cp:lastPrinted>
  <dcterms:created xsi:type="dcterms:W3CDTF">2026-01-07T12:24:44Z</dcterms:created>
  <dcterms:modified xsi:type="dcterms:W3CDTF">2026-01-22T13:32:57Z</dcterms:modified>
</cp:coreProperties>
</file>